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tin\Downloads\"/>
    </mc:Choice>
  </mc:AlternateContent>
  <xr:revisionPtr revIDLastSave="0" documentId="13_ncr:8001_{4A65B622-26BB-4F3A-AEEF-A46BF2F67E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ín és síntoldó kiszámoló" sheetId="2" r:id="rId1"/>
    <sheet name="Segítség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2" l="1"/>
  <c r="M11" i="2"/>
  <c r="M12" i="2"/>
  <c r="M13" i="2"/>
  <c r="M14" i="2"/>
  <c r="M15" i="2"/>
  <c r="M16" i="2"/>
  <c r="M17" i="2"/>
  <c r="M18" i="2"/>
  <c r="L10" i="2"/>
  <c r="L11" i="2"/>
  <c r="L12" i="2"/>
  <c r="L13" i="2"/>
  <c r="L14" i="2"/>
  <c r="L15" i="2"/>
  <c r="L16" i="2"/>
  <c r="L17" i="2"/>
  <c r="L18" i="2"/>
  <c r="L9" i="2"/>
  <c r="M9" i="2"/>
  <c r="K19" i="2"/>
  <c r="D8" i="2" l="1"/>
  <c r="N18" i="2" l="1"/>
  <c r="N12" i="2"/>
  <c r="N16" i="2"/>
  <c r="N14" i="2"/>
  <c r="N15" i="2"/>
  <c r="L19" i="2"/>
  <c r="L20" i="2" s="1"/>
  <c r="N11" i="2"/>
  <c r="M19" i="2"/>
  <c r="M20" i="2" s="1"/>
  <c r="N17" i="2"/>
  <c r="N13" i="2"/>
  <c r="N9" i="2"/>
  <c r="N10" i="2"/>
  <c r="E15" i="2"/>
  <c r="E17" i="2"/>
  <c r="E18" i="2"/>
  <c r="N19" i="2" l="1"/>
  <c r="N20" i="2" s="1"/>
  <c r="C19" i="2" l="1"/>
  <c r="H10" i="2"/>
  <c r="H11" i="2"/>
  <c r="H12" i="2"/>
  <c r="H13" i="2"/>
  <c r="H14" i="2"/>
  <c r="H15" i="2"/>
  <c r="H16" i="2"/>
  <c r="H17" i="2"/>
  <c r="H18" i="2"/>
  <c r="H9" i="2"/>
  <c r="G18" i="2"/>
  <c r="G17" i="2"/>
  <c r="G16" i="2"/>
  <c r="G15" i="2"/>
  <c r="G14" i="2"/>
  <c r="G13" i="2"/>
  <c r="G12" i="2"/>
  <c r="G11" i="2"/>
  <c r="G10" i="2"/>
  <c r="G9" i="2"/>
  <c r="C60" i="2"/>
  <c r="C61" i="2"/>
  <c r="C62" i="2"/>
  <c r="E12" i="2" s="1"/>
  <c r="C63" i="2"/>
  <c r="E13" i="2" s="1"/>
  <c r="C64" i="2"/>
  <c r="E14" i="2" s="1"/>
  <c r="C65" i="2"/>
  <c r="F15" i="2" s="1"/>
  <c r="C66" i="2"/>
  <c r="E16" i="2" s="1"/>
  <c r="C67" i="2"/>
  <c r="C68" i="2"/>
  <c r="D18" i="2" s="1"/>
  <c r="C59" i="2"/>
  <c r="E9" i="2" s="1"/>
  <c r="G19" i="2" l="1"/>
  <c r="G20" i="2" s="1"/>
  <c r="H19" i="2"/>
  <c r="H20" i="2" s="1"/>
  <c r="D61" i="2"/>
  <c r="E11" i="2"/>
  <c r="D10" i="2"/>
  <c r="E10" i="2"/>
  <c r="F13" i="2"/>
  <c r="D67" i="2"/>
  <c r="D17" i="2"/>
  <c r="D66" i="2"/>
  <c r="D16" i="2"/>
  <c r="D65" i="2"/>
  <c r="D15" i="2"/>
  <c r="F9" i="2"/>
  <c r="D64" i="2"/>
  <c r="D14" i="2"/>
  <c r="F12" i="2"/>
  <c r="D63" i="2"/>
  <c r="D13" i="2"/>
  <c r="D62" i="2"/>
  <c r="D12" i="2"/>
  <c r="F17" i="2"/>
  <c r="D59" i="2"/>
  <c r="D9" i="2"/>
  <c r="F18" i="2"/>
  <c r="D68" i="2"/>
  <c r="F16" i="2"/>
  <c r="F11" i="2"/>
  <c r="D11" i="2"/>
  <c r="C69" i="2"/>
  <c r="F10" i="2"/>
  <c r="D60" i="2"/>
  <c r="F14" i="2"/>
  <c r="E19" i="2" l="1"/>
  <c r="E20" i="2" s="1"/>
  <c r="D69" i="2"/>
  <c r="F19" i="2"/>
  <c r="F20" i="2" s="1"/>
  <c r="D19" i="2"/>
  <c r="D20" i="2" s="1"/>
</calcChain>
</file>

<file path=xl/sharedStrings.xml><?xml version="1.0" encoding="utf-8"?>
<sst xmlns="http://schemas.openxmlformats.org/spreadsheetml/2006/main" count="55" uniqueCount="32">
  <si>
    <t>Síntoldó</t>
  </si>
  <si>
    <t>Állított</t>
  </si>
  <si>
    <t>1. sor</t>
  </si>
  <si>
    <t>2. sor</t>
  </si>
  <si>
    <t>3. sor</t>
  </si>
  <si>
    <t>4. sor</t>
  </si>
  <si>
    <t>5. sor</t>
  </si>
  <si>
    <t>Panelek száma</t>
  </si>
  <si>
    <t>Kampó</t>
  </si>
  <si>
    <t>Vég leszorító</t>
  </si>
  <si>
    <t>Napelem méretek [mm]</t>
  </si>
  <si>
    <t>Sínhossz [mm]</t>
  </si>
  <si>
    <t>Szarufatávolság [mm]</t>
  </si>
  <si>
    <t>Leszorító szélessége [mm]</t>
  </si>
  <si>
    <t>nettó Sínhossz [mm]</t>
  </si>
  <si>
    <t>Összesen</t>
  </si>
  <si>
    <t>1 sínre nettó sínhossz</t>
  </si>
  <si>
    <t>6. sor</t>
  </si>
  <si>
    <t>7. sor</t>
  </si>
  <si>
    <t>8. sor</t>
  </si>
  <si>
    <t>9. sor</t>
  </si>
  <si>
    <t>10. sor</t>
  </si>
  <si>
    <t>Panelek elrendezése</t>
  </si>
  <si>
    <t>#</t>
  </si>
  <si>
    <t>Köztes leszorító</t>
  </si>
  <si>
    <t>Magasság</t>
  </si>
  <si>
    <t>Szélesség</t>
  </si>
  <si>
    <t>Mini sín</t>
  </si>
  <si>
    <t>Végleszorító</t>
  </si>
  <si>
    <t>Lemeztető esetén:</t>
  </si>
  <si>
    <t>Cseréptető esetén</t>
  </si>
  <si>
    <t>Fektetett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</si>
</sst>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  <numFmt numFmtId="165" formatCode="_-* #,##0.0\ &quot;Ft&quot;_-;\-* #,##0.0\ &quot;Ft&quot;_-;_-* &quot;-&quot;??\ &quot;Ft&quot;_-;_-@_-"/>
    <numFmt numFmtId="166" formatCode="0&quot; db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4">
    <xf numFmtId="0" fontId="0" fillId="0" borderId="0" xfId="0"/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2" xfId="0" applyFill="1" applyBorder="1" applyAlignment="1" applyProtection="1">
      <alignment vertical="center" wrapText="1"/>
      <protection locked="0"/>
    </xf>
    <xf numFmtId="0" fontId="0" fillId="3" borderId="1" xfId="0" quotePrefix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166" fontId="1" fillId="0" borderId="3" xfId="0" applyNumberFormat="1" applyFont="1" applyBorder="1" applyAlignment="1" applyProtection="1">
      <alignment horizontal="center" vertical="center" wrapText="1"/>
      <protection hidden="1"/>
    </xf>
    <xf numFmtId="166" fontId="1" fillId="6" borderId="3" xfId="0" applyNumberFormat="1" applyFont="1" applyFill="1" applyBorder="1" applyAlignment="1" applyProtection="1">
      <alignment horizontal="center" vertical="center" wrapText="1"/>
      <protection hidden="1"/>
    </xf>
    <xf numFmtId="166" fontId="1" fillId="6" borderId="0" xfId="0" applyNumberFormat="1" applyFont="1" applyFill="1" applyAlignment="1" applyProtection="1">
      <alignment horizontal="center" vertical="center" wrapText="1"/>
      <protection hidden="1"/>
    </xf>
    <xf numFmtId="0" fontId="0" fillId="7" borderId="0" xfId="0" applyFill="1" applyAlignment="1" applyProtection="1">
      <alignment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164" fontId="3" fillId="0" borderId="0" xfId="0" applyNumberFormat="1" applyFont="1" applyAlignment="1" applyProtection="1">
      <alignment vertical="center" wrapText="1"/>
      <protection hidden="1"/>
    </xf>
    <xf numFmtId="166" fontId="0" fillId="0" borderId="0" xfId="0" applyNumberFormat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164" fontId="1" fillId="0" borderId="0" xfId="0" applyNumberFormat="1" applyFont="1" applyAlignment="1" applyProtection="1">
      <alignment vertical="center" wrapText="1"/>
      <protection hidden="1"/>
    </xf>
    <xf numFmtId="0" fontId="1" fillId="7" borderId="0" xfId="0" applyFont="1" applyFill="1" applyAlignment="1" applyProtection="1">
      <alignment vertical="center" wrapText="1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1" fontId="0" fillId="4" borderId="1" xfId="0" applyNumberForma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 vertical="center" wrapText="1"/>
      <protection hidden="1"/>
    </xf>
    <xf numFmtId="0" fontId="0" fillId="4" borderId="2" xfId="0" applyFill="1" applyBorder="1" applyAlignment="1" applyProtection="1">
      <alignment horizontal="center" vertical="center" wrapText="1"/>
      <protection hidden="1"/>
    </xf>
    <xf numFmtId="1" fontId="0" fillId="4" borderId="2" xfId="0" applyNumberFormat="1" applyFill="1" applyBorder="1" applyAlignment="1" applyProtection="1">
      <alignment horizontal="center" vertical="center" wrapText="1"/>
      <protection hidden="1"/>
    </xf>
    <xf numFmtId="0" fontId="0" fillId="4" borderId="1" xfId="0" applyFill="1" applyBorder="1" applyAlignment="1" applyProtection="1">
      <alignment vertical="center" wrapText="1"/>
      <protection hidden="1"/>
    </xf>
    <xf numFmtId="0" fontId="0" fillId="4" borderId="2" xfId="0" applyFill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165" fontId="0" fillId="0" borderId="0" xfId="1" applyNumberFormat="1" applyFont="1" applyAlignment="1" applyProtection="1">
      <alignment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locked="0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164" fontId="5" fillId="0" borderId="0" xfId="1" applyNumberFormat="1" applyFont="1" applyAlignment="1" applyProtection="1">
      <alignment vertical="center" wrapText="1"/>
      <protection hidden="1"/>
    </xf>
    <xf numFmtId="164" fontId="5" fillId="0" borderId="0" xfId="0" applyNumberFormat="1" applyFont="1" applyAlignment="1" applyProtection="1">
      <alignment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22860</xdr:colOff>
      <xdr:row>2</xdr:row>
      <xdr:rowOff>45720</xdr:rowOff>
    </xdr:from>
    <xdr:to>
      <xdr:col>6</xdr:col>
      <xdr:colOff>388620</xdr:colOff>
      <xdr:row>15</xdr:row>
      <xdr:rowOff>120268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EBC5636F-C2FA-4423-BFAC-C8A4C6264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460" y="411480"/>
          <a:ext cx="3413760" cy="2451988"/>
        </a:xfrm>
        <a:prstGeom prst="rect">
          <a:avLst/>
        </a:prstGeom>
      </xdr:spPr>
    </xdr:pic>
    <xdr:clientData/>
  </xdr:twoCellAnchor>
  <xdr:twoCellAnchor editAs="absolute">
    <xdr:from>
      <xdr:col>7</xdr:col>
      <xdr:colOff>579121</xdr:colOff>
      <xdr:row>1</xdr:row>
      <xdr:rowOff>74663</xdr:rowOff>
    </xdr:from>
    <xdr:to>
      <xdr:col>16</xdr:col>
      <xdr:colOff>457201</xdr:colOff>
      <xdr:row>16</xdr:row>
      <xdr:rowOff>126291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D2F84AB7-EE92-4B15-9246-028ED3034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46321" y="257543"/>
          <a:ext cx="5364480" cy="2794828"/>
        </a:xfrm>
        <a:prstGeom prst="rect">
          <a:avLst/>
        </a:prstGeom>
      </xdr:spPr>
    </xdr:pic>
    <xdr:clientData/>
  </xdr:twoCellAnchor>
  <xdr:twoCellAnchor editAs="absolute">
    <xdr:from>
      <xdr:col>1</xdr:col>
      <xdr:colOff>22860</xdr:colOff>
      <xdr:row>22</xdr:row>
      <xdr:rowOff>28358</xdr:rowOff>
    </xdr:from>
    <xdr:to>
      <xdr:col>6</xdr:col>
      <xdr:colOff>441960</xdr:colOff>
      <xdr:row>34</xdr:row>
      <xdr:rowOff>31129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BBAB07AA-6B36-4D2E-B4E3-D9CCB25B9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2460" y="4051718"/>
          <a:ext cx="3467100" cy="2197331"/>
        </a:xfrm>
        <a:prstGeom prst="rect">
          <a:avLst/>
        </a:prstGeom>
      </xdr:spPr>
    </xdr:pic>
    <xdr:clientData/>
  </xdr:twoCellAnchor>
  <xdr:twoCellAnchor editAs="absolute">
    <xdr:from>
      <xdr:col>0</xdr:col>
      <xdr:colOff>541020</xdr:colOff>
      <xdr:row>41</xdr:row>
      <xdr:rowOff>116699</xdr:rowOff>
    </xdr:from>
    <xdr:to>
      <xdr:col>6</xdr:col>
      <xdr:colOff>441960</xdr:colOff>
      <xdr:row>52</xdr:row>
      <xdr:rowOff>80789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9DC0ECC0-9D65-4A42-9023-AB9CD261E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1020" y="7614779"/>
          <a:ext cx="3558540" cy="1975770"/>
        </a:xfrm>
        <a:prstGeom prst="rect">
          <a:avLst/>
        </a:prstGeom>
      </xdr:spPr>
    </xdr:pic>
    <xdr:clientData/>
  </xdr:twoCellAnchor>
  <xdr:twoCellAnchor editAs="absolute">
    <xdr:from>
      <xdr:col>7</xdr:col>
      <xdr:colOff>533400</xdr:colOff>
      <xdr:row>39</xdr:row>
      <xdr:rowOff>88722</xdr:rowOff>
    </xdr:from>
    <xdr:to>
      <xdr:col>16</xdr:col>
      <xdr:colOff>479451</xdr:colOff>
      <xdr:row>54</xdr:row>
      <xdr:rowOff>152400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6350B393-D082-489B-8309-A17C47A0A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00600" y="7221042"/>
          <a:ext cx="5432451" cy="2806878"/>
        </a:xfrm>
        <a:prstGeom prst="rect">
          <a:avLst/>
        </a:prstGeom>
      </xdr:spPr>
    </xdr:pic>
    <xdr:clientData/>
  </xdr:twoCellAnchor>
  <xdr:twoCellAnchor editAs="absolute">
    <xdr:from>
      <xdr:col>0</xdr:col>
      <xdr:colOff>426720</xdr:colOff>
      <xdr:row>61</xdr:row>
      <xdr:rowOff>38967</xdr:rowOff>
    </xdr:from>
    <xdr:to>
      <xdr:col>6</xdr:col>
      <xdr:colOff>472440</xdr:colOff>
      <xdr:row>70</xdr:row>
      <xdr:rowOff>93000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02CDE2D8-95F2-42B4-ACB2-52B0EDF0D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6720" y="11194647"/>
          <a:ext cx="3703320" cy="1699953"/>
        </a:xfrm>
        <a:prstGeom prst="rect">
          <a:avLst/>
        </a:prstGeom>
      </xdr:spPr>
    </xdr:pic>
    <xdr:clientData/>
  </xdr:twoCellAnchor>
  <xdr:twoCellAnchor editAs="absolute">
    <xdr:from>
      <xdr:col>8</xdr:col>
      <xdr:colOff>464820</xdr:colOff>
      <xdr:row>58</xdr:row>
      <xdr:rowOff>22860</xdr:rowOff>
    </xdr:from>
    <xdr:to>
      <xdr:col>16</xdr:col>
      <xdr:colOff>217816</xdr:colOff>
      <xdr:row>73</xdr:row>
      <xdr:rowOff>51822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5B3FC2D8-C2F0-4D88-9ADE-B733AFD51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41620" y="10629900"/>
          <a:ext cx="4629796" cy="2772162"/>
        </a:xfrm>
        <a:prstGeom prst="rect">
          <a:avLst/>
        </a:prstGeom>
      </xdr:spPr>
    </xdr:pic>
    <xdr:clientData/>
  </xdr:twoCellAnchor>
  <xdr:twoCellAnchor editAs="absolute">
    <xdr:from>
      <xdr:col>7</xdr:col>
      <xdr:colOff>584440</xdr:colOff>
      <xdr:row>20</xdr:row>
      <xdr:rowOff>38100</xdr:rowOff>
    </xdr:from>
    <xdr:to>
      <xdr:col>17</xdr:col>
      <xdr:colOff>205497</xdr:colOff>
      <xdr:row>36</xdr:row>
      <xdr:rowOff>45281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11DCA900-DBCA-46C2-9146-6168CC376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51640" y="3695700"/>
          <a:ext cx="5717057" cy="2933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9"/>
  <sheetViews>
    <sheetView tabSelected="1" zoomScale="85" zoomScaleNormal="85" workbookViewId="0">
      <selection activeCell="F5" sqref="F5"/>
    </sheetView>
  </sheetViews>
  <sheetFormatPr defaultColWidth="9.109375" defaultRowHeight="14.4" x14ac:dyDescent="0.3"/>
  <cols>
    <col min="1" max="1" width="9.109375" style="7" customWidth="1"/>
    <col min="2" max="2" width="27" style="7" customWidth="1"/>
    <col min="3" max="3" width="12.88671875" style="7" bestFit="1" customWidth="1"/>
    <col min="4" max="4" width="11" style="7" customWidth="1"/>
    <col min="5" max="5" width="12.6640625" style="7" bestFit="1" customWidth="1"/>
    <col min="6" max="6" width="14.88671875" style="7" customWidth="1"/>
    <col min="7" max="9" width="10.77734375" style="7" bestFit="1" customWidth="1"/>
    <col min="10" max="10" width="6.6640625" style="7" bestFit="1" customWidth="1"/>
    <col min="11" max="11" width="10.77734375" style="7" bestFit="1" customWidth="1"/>
    <col min="12" max="12" width="17.77734375" style="7" customWidth="1"/>
    <col min="13" max="13" width="16.109375" style="7" customWidth="1"/>
    <col min="14" max="14" width="13.33203125" style="7" customWidth="1"/>
    <col min="15" max="15" width="9.109375" style="40"/>
    <col min="16" max="16" width="3.109375" style="7" customWidth="1"/>
    <col min="17" max="16384" width="9.109375" style="7"/>
  </cols>
  <sheetData>
    <row r="1" spans="1:18" x14ac:dyDescent="0.3">
      <c r="C1" s="34" t="s">
        <v>25</v>
      </c>
      <c r="D1" s="34" t="s">
        <v>26</v>
      </c>
      <c r="P1" s="12"/>
    </row>
    <row r="2" spans="1:18" x14ac:dyDescent="0.3">
      <c r="B2" s="29" t="s">
        <v>10</v>
      </c>
      <c r="C2" s="1">
        <v>1722</v>
      </c>
      <c r="D2" s="1">
        <v>1134</v>
      </c>
      <c r="P2" s="12"/>
    </row>
    <row r="3" spans="1:18" x14ac:dyDescent="0.3">
      <c r="B3" s="29" t="s">
        <v>11</v>
      </c>
      <c r="C3" s="37">
        <v>4200</v>
      </c>
      <c r="L3" s="33"/>
      <c r="P3" s="12"/>
    </row>
    <row r="4" spans="1:18" x14ac:dyDescent="0.3">
      <c r="B4" s="29" t="s">
        <v>12</v>
      </c>
      <c r="C4" s="1">
        <v>800</v>
      </c>
      <c r="P4" s="12"/>
    </row>
    <row r="5" spans="1:18" ht="17.399999999999999" customHeight="1" x14ac:dyDescent="0.3">
      <c r="B5" s="29" t="s">
        <v>13</v>
      </c>
      <c r="C5" s="30">
        <v>20</v>
      </c>
      <c r="P5" s="12"/>
    </row>
    <row r="6" spans="1:18" ht="17.399999999999999" customHeight="1" x14ac:dyDescent="0.3">
      <c r="P6" s="12"/>
    </row>
    <row r="7" spans="1:18" ht="17.399999999999999" customHeight="1" x14ac:dyDescent="0.3">
      <c r="B7" s="43" t="s">
        <v>30</v>
      </c>
      <c r="C7" s="43"/>
      <c r="D7" s="43"/>
      <c r="E7" s="43"/>
      <c r="F7" s="43"/>
      <c r="G7" s="43"/>
      <c r="H7" s="43"/>
      <c r="K7" s="43" t="s">
        <v>29</v>
      </c>
      <c r="L7" s="43"/>
      <c r="M7" s="43"/>
      <c r="N7" s="43"/>
      <c r="P7" s="12"/>
    </row>
    <row r="8" spans="1:18" ht="28.8" x14ac:dyDescent="0.3">
      <c r="A8" s="31" t="s">
        <v>23</v>
      </c>
      <c r="B8" s="36" t="s">
        <v>22</v>
      </c>
      <c r="C8" s="36" t="s">
        <v>7</v>
      </c>
      <c r="D8" s="32" t="str">
        <f>"Sín "&amp;C3/1000&amp;" m  "</f>
        <v xml:space="preserve">Sín 4,2 m  </v>
      </c>
      <c r="E8" s="32" t="s">
        <v>8</v>
      </c>
      <c r="F8" s="32" t="s">
        <v>0</v>
      </c>
      <c r="G8" s="32" t="s">
        <v>24</v>
      </c>
      <c r="H8" s="32" t="s">
        <v>9</v>
      </c>
      <c r="J8" s="31" t="s">
        <v>23</v>
      </c>
      <c r="K8" s="36" t="s">
        <v>7</v>
      </c>
      <c r="L8" s="32" t="s">
        <v>27</v>
      </c>
      <c r="M8" s="32" t="s">
        <v>24</v>
      </c>
      <c r="N8" s="32" t="s">
        <v>28</v>
      </c>
      <c r="P8" s="12"/>
    </row>
    <row r="9" spans="1:18" x14ac:dyDescent="0.3">
      <c r="A9" s="27" t="s">
        <v>2</v>
      </c>
      <c r="B9" s="6" t="s">
        <v>1</v>
      </c>
      <c r="C9" s="1"/>
      <c r="D9" s="22">
        <f t="shared" ref="D9:D18" si="0">ROUNDUP(C59*2/$C$3,0)</f>
        <v>0</v>
      </c>
      <c r="E9" s="22">
        <f t="shared" ref="E9:E18" si="1">IF(C9=0,0,((ROUNDUP(C59/$C$4,0)))*2)</f>
        <v>0</v>
      </c>
      <c r="F9" s="22">
        <f t="shared" ref="F9:F18" si="2">(ROUNDDOWN(C59/$C$3,0))*2</f>
        <v>0</v>
      </c>
      <c r="G9" s="23">
        <f t="shared" ref="G9:G18" si="3">IF(C9=0,C9,(C9-1)*2)</f>
        <v>0</v>
      </c>
      <c r="H9" s="22">
        <f t="shared" ref="H9:H18" si="4">IF(C9=0,C9,4)</f>
        <v>0</v>
      </c>
      <c r="J9" s="27" t="s">
        <v>2</v>
      </c>
      <c r="K9" s="1"/>
      <c r="L9" s="24" t="str">
        <f>IF(K9&gt;0,K9*2+2,"0")</f>
        <v>0</v>
      </c>
      <c r="M9" s="24">
        <f>IF(K9&gt;0,K9*2-2,0)</f>
        <v>0</v>
      </c>
      <c r="N9" s="24">
        <f>L9-M9</f>
        <v>0</v>
      </c>
      <c r="P9" s="12"/>
    </row>
    <row r="10" spans="1:18" x14ac:dyDescent="0.3">
      <c r="A10" s="27" t="s">
        <v>3</v>
      </c>
      <c r="B10" s="2" t="s">
        <v>1</v>
      </c>
      <c r="C10" s="1"/>
      <c r="D10" s="22">
        <f t="shared" si="0"/>
        <v>0</v>
      </c>
      <c r="E10" s="22">
        <f t="shared" si="1"/>
        <v>0</v>
      </c>
      <c r="F10" s="22">
        <f t="shared" si="2"/>
        <v>0</v>
      </c>
      <c r="G10" s="23">
        <f t="shared" si="3"/>
        <v>0</v>
      </c>
      <c r="H10" s="22">
        <f t="shared" si="4"/>
        <v>0</v>
      </c>
      <c r="J10" s="27" t="s">
        <v>3</v>
      </c>
      <c r="K10" s="1"/>
      <c r="L10" s="24" t="str">
        <f t="shared" ref="L10:L18" si="5">IF(K10&gt;0,K10*2+2,"0")</f>
        <v>0</v>
      </c>
      <c r="M10" s="24">
        <f t="shared" ref="M10:M18" si="6">IF(K10&gt;0,K10*2-2,0)</f>
        <v>0</v>
      </c>
      <c r="N10" s="24">
        <f t="shared" ref="N10:N18" si="7">L10-M10</f>
        <v>0</v>
      </c>
      <c r="P10" s="12"/>
    </row>
    <row r="11" spans="1:18" x14ac:dyDescent="0.3">
      <c r="A11" s="27" t="s">
        <v>4</v>
      </c>
      <c r="B11" s="2" t="s">
        <v>1</v>
      </c>
      <c r="C11" s="1"/>
      <c r="D11" s="22">
        <f t="shared" si="0"/>
        <v>0</v>
      </c>
      <c r="E11" s="22">
        <f t="shared" si="1"/>
        <v>0</v>
      </c>
      <c r="F11" s="22">
        <f t="shared" si="2"/>
        <v>0</v>
      </c>
      <c r="G11" s="23">
        <f t="shared" si="3"/>
        <v>0</v>
      </c>
      <c r="H11" s="22">
        <f t="shared" si="4"/>
        <v>0</v>
      </c>
      <c r="J11" s="27" t="s">
        <v>4</v>
      </c>
      <c r="K11" s="1"/>
      <c r="L11" s="24" t="str">
        <f t="shared" si="5"/>
        <v>0</v>
      </c>
      <c r="M11" s="24">
        <f t="shared" si="6"/>
        <v>0</v>
      </c>
      <c r="N11" s="24">
        <f t="shared" si="7"/>
        <v>0</v>
      </c>
      <c r="P11" s="12"/>
    </row>
    <row r="12" spans="1:18" x14ac:dyDescent="0.3">
      <c r="A12" s="27" t="s">
        <v>5</v>
      </c>
      <c r="B12" s="2" t="s">
        <v>1</v>
      </c>
      <c r="C12" s="1"/>
      <c r="D12" s="22">
        <f t="shared" si="0"/>
        <v>0</v>
      </c>
      <c r="E12" s="22">
        <f t="shared" si="1"/>
        <v>0</v>
      </c>
      <c r="F12" s="22">
        <f t="shared" si="2"/>
        <v>0</v>
      </c>
      <c r="G12" s="23">
        <f t="shared" si="3"/>
        <v>0</v>
      </c>
      <c r="H12" s="22">
        <f t="shared" si="4"/>
        <v>0</v>
      </c>
      <c r="J12" s="27" t="s">
        <v>5</v>
      </c>
      <c r="K12" s="1"/>
      <c r="L12" s="24" t="str">
        <f t="shared" si="5"/>
        <v>0</v>
      </c>
      <c r="M12" s="24">
        <f t="shared" si="6"/>
        <v>0</v>
      </c>
      <c r="N12" s="24">
        <f t="shared" si="7"/>
        <v>0</v>
      </c>
      <c r="P12" s="12"/>
      <c r="R12" s="38"/>
    </row>
    <row r="13" spans="1:18" x14ac:dyDescent="0.3">
      <c r="A13" s="27" t="s">
        <v>6</v>
      </c>
      <c r="B13" s="2" t="s">
        <v>1</v>
      </c>
      <c r="C13" s="1"/>
      <c r="D13" s="22">
        <f t="shared" si="0"/>
        <v>0</v>
      </c>
      <c r="E13" s="22">
        <f t="shared" si="1"/>
        <v>0</v>
      </c>
      <c r="F13" s="22">
        <f t="shared" si="2"/>
        <v>0</v>
      </c>
      <c r="G13" s="23">
        <f t="shared" si="3"/>
        <v>0</v>
      </c>
      <c r="H13" s="22">
        <f t="shared" si="4"/>
        <v>0</v>
      </c>
      <c r="J13" s="27" t="s">
        <v>6</v>
      </c>
      <c r="K13" s="1"/>
      <c r="L13" s="24" t="str">
        <f t="shared" si="5"/>
        <v>0</v>
      </c>
      <c r="M13" s="24">
        <f t="shared" si="6"/>
        <v>0</v>
      </c>
      <c r="N13" s="24">
        <f t="shared" si="7"/>
        <v>0</v>
      </c>
      <c r="P13" s="12"/>
    </row>
    <row r="14" spans="1:18" x14ac:dyDescent="0.3">
      <c r="A14" s="27" t="s">
        <v>17</v>
      </c>
      <c r="B14" s="2" t="s">
        <v>1</v>
      </c>
      <c r="C14" s="1"/>
      <c r="D14" s="22">
        <f t="shared" si="0"/>
        <v>0</v>
      </c>
      <c r="E14" s="22">
        <f t="shared" si="1"/>
        <v>0</v>
      </c>
      <c r="F14" s="22">
        <f t="shared" si="2"/>
        <v>0</v>
      </c>
      <c r="G14" s="23">
        <f t="shared" si="3"/>
        <v>0</v>
      </c>
      <c r="H14" s="22">
        <f t="shared" si="4"/>
        <v>0</v>
      </c>
      <c r="J14" s="27" t="s">
        <v>17</v>
      </c>
      <c r="K14" s="1"/>
      <c r="L14" s="24" t="str">
        <f t="shared" si="5"/>
        <v>0</v>
      </c>
      <c r="M14" s="24">
        <f t="shared" si="6"/>
        <v>0</v>
      </c>
      <c r="N14" s="24">
        <f t="shared" si="7"/>
        <v>0</v>
      </c>
      <c r="P14" s="12"/>
    </row>
    <row r="15" spans="1:18" x14ac:dyDescent="0.3">
      <c r="A15" s="27" t="s">
        <v>18</v>
      </c>
      <c r="B15" s="2" t="s">
        <v>1</v>
      </c>
      <c r="C15" s="1"/>
      <c r="D15" s="22">
        <f t="shared" si="0"/>
        <v>0</v>
      </c>
      <c r="E15" s="22">
        <f t="shared" si="1"/>
        <v>0</v>
      </c>
      <c r="F15" s="22">
        <f t="shared" si="2"/>
        <v>0</v>
      </c>
      <c r="G15" s="23">
        <f t="shared" si="3"/>
        <v>0</v>
      </c>
      <c r="H15" s="22">
        <f t="shared" si="4"/>
        <v>0</v>
      </c>
      <c r="J15" s="27" t="s">
        <v>18</v>
      </c>
      <c r="K15" s="1"/>
      <c r="L15" s="24" t="str">
        <f t="shared" si="5"/>
        <v>0</v>
      </c>
      <c r="M15" s="24">
        <f t="shared" si="6"/>
        <v>0</v>
      </c>
      <c r="N15" s="24">
        <f t="shared" si="7"/>
        <v>0</v>
      </c>
      <c r="P15" s="12"/>
    </row>
    <row r="16" spans="1:18" x14ac:dyDescent="0.3">
      <c r="A16" s="27" t="s">
        <v>19</v>
      </c>
      <c r="B16" s="2" t="s">
        <v>1</v>
      </c>
      <c r="C16" s="1"/>
      <c r="D16" s="22">
        <f t="shared" si="0"/>
        <v>0</v>
      </c>
      <c r="E16" s="22">
        <f t="shared" si="1"/>
        <v>0</v>
      </c>
      <c r="F16" s="22">
        <f t="shared" si="2"/>
        <v>0</v>
      </c>
      <c r="G16" s="23">
        <f t="shared" si="3"/>
        <v>0</v>
      </c>
      <c r="H16" s="22">
        <f t="shared" si="4"/>
        <v>0</v>
      </c>
      <c r="J16" s="27" t="s">
        <v>19</v>
      </c>
      <c r="K16" s="1"/>
      <c r="L16" s="24" t="str">
        <f t="shared" si="5"/>
        <v>0</v>
      </c>
      <c r="M16" s="24">
        <f t="shared" si="6"/>
        <v>0</v>
      </c>
      <c r="N16" s="24">
        <f t="shared" si="7"/>
        <v>0</v>
      </c>
      <c r="P16" s="12"/>
    </row>
    <row r="17" spans="1:16" x14ac:dyDescent="0.3">
      <c r="A17" s="27" t="s">
        <v>20</v>
      </c>
      <c r="B17" s="2" t="s">
        <v>1</v>
      </c>
      <c r="C17" s="4"/>
      <c r="D17" s="22">
        <f t="shared" si="0"/>
        <v>0</v>
      </c>
      <c r="E17" s="22">
        <f t="shared" si="1"/>
        <v>0</v>
      </c>
      <c r="F17" s="22">
        <f t="shared" si="2"/>
        <v>0</v>
      </c>
      <c r="G17" s="23">
        <f t="shared" si="3"/>
        <v>0</v>
      </c>
      <c r="H17" s="22">
        <f t="shared" si="4"/>
        <v>0</v>
      </c>
      <c r="J17" s="27" t="s">
        <v>20</v>
      </c>
      <c r="K17" s="4"/>
      <c r="L17" s="24" t="str">
        <f t="shared" si="5"/>
        <v>0</v>
      </c>
      <c r="M17" s="24">
        <f t="shared" si="6"/>
        <v>0</v>
      </c>
      <c r="N17" s="24">
        <f t="shared" si="7"/>
        <v>0</v>
      </c>
      <c r="P17" s="12"/>
    </row>
    <row r="18" spans="1:16" ht="15" thickBot="1" x14ac:dyDescent="0.35">
      <c r="A18" s="28" t="s">
        <v>21</v>
      </c>
      <c r="B18" s="3" t="s">
        <v>1</v>
      </c>
      <c r="C18" s="5"/>
      <c r="D18" s="25">
        <f t="shared" si="0"/>
        <v>0</v>
      </c>
      <c r="E18" s="25">
        <f t="shared" si="1"/>
        <v>0</v>
      </c>
      <c r="F18" s="25">
        <f t="shared" si="2"/>
        <v>0</v>
      </c>
      <c r="G18" s="26">
        <f t="shared" si="3"/>
        <v>0</v>
      </c>
      <c r="H18" s="25">
        <f t="shared" si="4"/>
        <v>0</v>
      </c>
      <c r="J18" s="28" t="s">
        <v>21</v>
      </c>
      <c r="K18" s="5"/>
      <c r="L18" s="24" t="str">
        <f t="shared" si="5"/>
        <v>0</v>
      </c>
      <c r="M18" s="24">
        <f t="shared" si="6"/>
        <v>0</v>
      </c>
      <c r="N18" s="24">
        <f t="shared" si="7"/>
        <v>0</v>
      </c>
      <c r="P18" s="12"/>
    </row>
    <row r="19" spans="1:16" x14ac:dyDescent="0.3">
      <c r="B19" s="8" t="s">
        <v>15</v>
      </c>
      <c r="C19" s="9">
        <f>SUM(C9:C18)</f>
        <v>0</v>
      </c>
      <c r="D19" s="10">
        <f>SUM(D9:D18)</f>
        <v>0</v>
      </c>
      <c r="E19" s="10">
        <f>SUM(E9:E18)+3</f>
        <v>3</v>
      </c>
      <c r="F19" s="10">
        <f>SUM(F9:F18)</f>
        <v>0</v>
      </c>
      <c r="G19" s="10">
        <f>SUM(G9:G18)+3</f>
        <v>3</v>
      </c>
      <c r="H19" s="10">
        <f>SUM(H9:H18)+2</f>
        <v>2</v>
      </c>
      <c r="K19" s="9">
        <f>SUM(K9:K18)</f>
        <v>0</v>
      </c>
      <c r="L19" s="11">
        <f>SUM(L9:L18)</f>
        <v>0</v>
      </c>
      <c r="M19" s="11">
        <f t="shared" ref="M19:N19" si="8">SUM(M9:M18)</f>
        <v>0</v>
      </c>
      <c r="N19" s="11">
        <f t="shared" si="8"/>
        <v>0</v>
      </c>
      <c r="P19" s="12"/>
    </row>
    <row r="20" spans="1:16" x14ac:dyDescent="0.3">
      <c r="B20" s="13"/>
      <c r="D20" s="41">
        <f>D19*8150</f>
        <v>0</v>
      </c>
      <c r="E20" s="41">
        <f>E19*1650</f>
        <v>4950</v>
      </c>
      <c r="F20" s="41">
        <f>F19*600</f>
        <v>0</v>
      </c>
      <c r="G20" s="41">
        <f>G19*500</f>
        <v>1500</v>
      </c>
      <c r="H20" s="41">
        <f>H19*480</f>
        <v>960</v>
      </c>
      <c r="I20" s="35"/>
      <c r="J20" s="35"/>
      <c r="K20" s="35"/>
      <c r="L20" s="41">
        <f>L19*1650</f>
        <v>0</v>
      </c>
      <c r="M20" s="41">
        <f>M19*500</f>
        <v>0</v>
      </c>
      <c r="N20" s="42">
        <f>N19*480</f>
        <v>0</v>
      </c>
      <c r="P20" s="12"/>
    </row>
    <row r="21" spans="1:16" x14ac:dyDescent="0.3">
      <c r="P21" s="12"/>
    </row>
    <row r="22" spans="1:16" x14ac:dyDescent="0.3">
      <c r="B22" s="13"/>
      <c r="F22" s="14"/>
      <c r="H22" s="15"/>
      <c r="M22" s="14"/>
      <c r="P22" s="12"/>
    </row>
    <row r="23" spans="1:16" x14ac:dyDescent="0.3">
      <c r="P23" s="12"/>
    </row>
    <row r="24" spans="1:16" s="16" customFormat="1" x14ac:dyDescent="0.3">
      <c r="B24" s="34"/>
      <c r="F24" s="17"/>
      <c r="M24" s="17"/>
      <c r="P24" s="18"/>
    </row>
    <row r="25" spans="1:16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49" spans="1:6" x14ac:dyDescent="0.3">
      <c r="A49" s="35" t="s">
        <v>1</v>
      </c>
    </row>
    <row r="50" spans="1:6" x14ac:dyDescent="0.3">
      <c r="A50" s="35" t="s">
        <v>31</v>
      </c>
    </row>
    <row r="58" spans="1:6" ht="43.2" x14ac:dyDescent="0.3">
      <c r="C58" s="19" t="s">
        <v>16</v>
      </c>
      <c r="D58" s="19" t="s">
        <v>14</v>
      </c>
      <c r="E58" s="20"/>
      <c r="F58" s="20"/>
    </row>
    <row r="59" spans="1:6" x14ac:dyDescent="0.3">
      <c r="C59" s="21">
        <f t="shared" ref="C59:C68" si="9">IF(B9="Állított",(($D$2*C9)+(C9*$C$5)),($C$2*C9)+(C9*$C$5))</f>
        <v>0</v>
      </c>
      <c r="D59" s="21">
        <f>C59*2</f>
        <v>0</v>
      </c>
      <c r="E59" s="20"/>
      <c r="F59" s="20">
        <v>800</v>
      </c>
    </row>
    <row r="60" spans="1:6" x14ac:dyDescent="0.3">
      <c r="C60" s="21">
        <f t="shared" si="9"/>
        <v>0</v>
      </c>
      <c r="D60" s="21">
        <f t="shared" ref="D60:D68" si="10">C60*2</f>
        <v>0</v>
      </c>
      <c r="E60" s="20"/>
      <c r="F60" s="20">
        <v>900</v>
      </c>
    </row>
    <row r="61" spans="1:6" x14ac:dyDescent="0.3">
      <c r="C61" s="21">
        <f t="shared" si="9"/>
        <v>0</v>
      </c>
      <c r="D61" s="21">
        <f t="shared" si="10"/>
        <v>0</v>
      </c>
      <c r="E61" s="20"/>
      <c r="F61" s="20">
        <v>1000</v>
      </c>
    </row>
    <row r="62" spans="1:6" x14ac:dyDescent="0.3">
      <c r="C62" s="21">
        <f t="shared" si="9"/>
        <v>0</v>
      </c>
      <c r="D62" s="21">
        <f t="shared" si="10"/>
        <v>0</v>
      </c>
      <c r="E62" s="20"/>
      <c r="F62" s="20">
        <v>1100</v>
      </c>
    </row>
    <row r="63" spans="1:6" x14ac:dyDescent="0.3">
      <c r="C63" s="21">
        <f t="shared" si="9"/>
        <v>0</v>
      </c>
      <c r="D63" s="21">
        <f t="shared" si="10"/>
        <v>0</v>
      </c>
      <c r="E63" s="20"/>
      <c r="F63" s="20">
        <v>1200</v>
      </c>
    </row>
    <row r="64" spans="1:6" x14ac:dyDescent="0.3">
      <c r="C64" s="21">
        <f t="shared" si="9"/>
        <v>0</v>
      </c>
      <c r="D64" s="21">
        <f t="shared" si="10"/>
        <v>0</v>
      </c>
      <c r="E64" s="20"/>
      <c r="F64" s="20"/>
    </row>
    <row r="65" spans="3:6" x14ac:dyDescent="0.3">
      <c r="C65" s="21">
        <f t="shared" si="9"/>
        <v>0</v>
      </c>
      <c r="D65" s="21">
        <f t="shared" si="10"/>
        <v>0</v>
      </c>
      <c r="E65" s="20"/>
      <c r="F65" s="20"/>
    </row>
    <row r="66" spans="3:6" x14ac:dyDescent="0.3">
      <c r="C66" s="21">
        <f t="shared" si="9"/>
        <v>0</v>
      </c>
      <c r="D66" s="21">
        <f t="shared" si="10"/>
        <v>0</v>
      </c>
      <c r="E66" s="20"/>
      <c r="F66" s="20"/>
    </row>
    <row r="67" spans="3:6" x14ac:dyDescent="0.3">
      <c r="C67" s="21">
        <f t="shared" si="9"/>
        <v>0</v>
      </c>
      <c r="D67" s="21">
        <f t="shared" si="10"/>
        <v>0</v>
      </c>
      <c r="E67" s="20"/>
      <c r="F67" s="20"/>
    </row>
    <row r="68" spans="3:6" x14ac:dyDescent="0.3">
      <c r="C68" s="21">
        <f t="shared" si="9"/>
        <v>0</v>
      </c>
      <c r="D68" s="21">
        <f t="shared" si="10"/>
        <v>0</v>
      </c>
      <c r="E68" s="20"/>
      <c r="F68" s="20"/>
    </row>
    <row r="69" spans="3:6" x14ac:dyDescent="0.3">
      <c r="C69" s="19">
        <f>SUM(C59:C68)</f>
        <v>0</v>
      </c>
      <c r="D69" s="19">
        <f>SUM(D59:D68)</f>
        <v>0</v>
      </c>
      <c r="E69" s="20"/>
      <c r="F69" s="20"/>
    </row>
  </sheetData>
  <sheetProtection algorithmName="SHA-512" hashValue="x6NmKFJ49xrB6NLUDpW95z7mtlGXhHyh6ckpTJPxz+25DghdIrf8lLXGXmcKsFTrqTYRMeMYd2YMQ1/vfO7IaQ==" saltValue="lC++9DPZAylaInomYiY8eQ==" spinCount="100000" sheet="1" objects="1" scenarios="1"/>
  <mergeCells count="2">
    <mergeCell ref="B7:H7"/>
    <mergeCell ref="K7:N7"/>
  </mergeCells>
  <dataValidations count="5">
    <dataValidation type="list" allowBlank="1" showInputMessage="1" showErrorMessage="1" sqref="C3" xr:uid="{00000000-0002-0000-0100-000000000000}">
      <formula1>$AB$33:$AB$34</formula1>
    </dataValidation>
    <dataValidation type="list" allowBlank="1" showInputMessage="1" showErrorMessage="1" sqref="C4" xr:uid="{00000000-0002-0000-0100-000001000000}">
      <formula1>$F$59:$F$63</formula1>
    </dataValidation>
    <dataValidation type="list" allowBlank="1" showInputMessage="1" showErrorMessage="1" sqref="C5" xr:uid="{00000000-0002-0000-0100-000002000000}">
      <formula1>$AD$33:$AD$34</formula1>
    </dataValidation>
    <dataValidation type="list" allowBlank="1" showDropDown="1" showInputMessage="1" showErrorMessage="1" sqref="B6" xr:uid="{00000000-0002-0000-0100-000003000000}">
      <formula1>$AD$33:$AD$34</formula1>
    </dataValidation>
    <dataValidation type="list" allowBlank="1" showInputMessage="1" showErrorMessage="1" sqref="B9:B18" xr:uid="{00000000-0002-0000-0100-000004000000}">
      <formula1>$A$49:$A$50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20155-114A-43AC-80E9-6AF15B5F60FA}">
  <dimension ref="A1"/>
  <sheetViews>
    <sheetView workbookViewId="0">
      <selection activeCell="S9" sqref="S9"/>
    </sheetView>
  </sheetViews>
  <sheetFormatPr defaultRowHeight="14.4" x14ac:dyDescent="0.3"/>
  <cols>
    <col min="1" max="16384" width="8.88671875" style="39"/>
  </cols>
  <sheetData/>
  <sheetProtection algorithmName="SHA-512" hashValue="RCajf9K2dVlAux+tM+c+k5SMFfZYjHuM+SJB/efbu56daD72W3wCM3E7qktjSDUX9mGoWqRuF88f4v0n5v8b+Q==" saltValue="3gPQKX4eCgmq0G2Pi9R7LA==" spinCount="100000" sheet="1" objects="1" scenarios="1" selectLockedCells="1" selectUn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Sín és síntoldó kiszámoló</vt:lpstr>
      <vt:lpstr>Segítség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Aswad Martin</dc:creator>
  <cp:lastModifiedBy>Martin</cp:lastModifiedBy>
  <cp:lastPrinted>2021-05-18T06:43:09Z</cp:lastPrinted>
  <dcterms:created xsi:type="dcterms:W3CDTF">2015-06-05T18:19:34Z</dcterms:created>
  <dcterms:modified xsi:type="dcterms:W3CDTF">2023-03-30T12:57:53Z</dcterms:modified>
</cp:coreProperties>
</file>